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firstSheet="2" activeTab="12"/>
  </bookViews>
  <sheets>
    <sheet name="Answer Report 1" sheetId="1" r:id="rId1"/>
    <sheet name="Sensitivity Report 1" sheetId="2" r:id="rId2"/>
    <sheet name="Sheet1" sheetId="3" r:id="rId3"/>
    <sheet name="Answer Report 2" sheetId="4" r:id="rId4"/>
    <sheet name="Sensitivity Report 2" sheetId="5" r:id="rId5"/>
    <sheet name="Sheet2" sheetId="6" r:id="rId6"/>
    <sheet name="Answer Report 3" sheetId="7" r:id="rId7"/>
    <sheet name="Sensitivity Report 3" sheetId="8" r:id="rId8"/>
    <sheet name="Sheet3" sheetId="9" r:id="rId9"/>
    <sheet name="Feasibility Report 1" sheetId="10" r:id="rId10"/>
    <sheet name="Feasibility Report 2" sheetId="11" r:id="rId11"/>
    <sheet name="Answer Report 4" sheetId="12" r:id="rId12"/>
    <sheet name="Sensitivity Report 4" sheetId="13" r:id="rId13"/>
    <sheet name="sheet4" sheetId="14" r:id="rId14"/>
  </sheets>
  <definedNames>
    <definedName name="solver_adj" localSheetId="2" hidden="1">'Sheet1'!$C$30:$E$30</definedName>
    <definedName name="solver_adj" localSheetId="5" hidden="1">'Sheet2'!$C$12:$E$12</definedName>
    <definedName name="solver_adj" localSheetId="8" hidden="1">'Sheet3'!$C$12:$E$12</definedName>
    <definedName name="solver_adj" localSheetId="13" hidden="1">'sheet4'!$C$12:$E$12</definedName>
    <definedName name="solver_cvg" localSheetId="2" hidden="1">0.0001</definedName>
    <definedName name="solver_cvg" localSheetId="5" hidden="1">0.0001</definedName>
    <definedName name="solver_cvg" localSheetId="8" hidden="1">0.0001</definedName>
    <definedName name="solver_cvg" localSheetId="13" hidden="1">0.0001</definedName>
    <definedName name="solver_drv" localSheetId="2" hidden="1">1</definedName>
    <definedName name="solver_drv" localSheetId="5" hidden="1">1</definedName>
    <definedName name="solver_drv" localSheetId="8" hidden="1">1</definedName>
    <definedName name="solver_drv" localSheetId="13" hidden="1">1</definedName>
    <definedName name="solver_eng" localSheetId="13" hidden="1">1</definedName>
    <definedName name="solver_est" localSheetId="2" hidden="1">1</definedName>
    <definedName name="solver_est" localSheetId="5" hidden="1">1</definedName>
    <definedName name="solver_est" localSheetId="8" hidden="1">1</definedName>
    <definedName name="solver_est" localSheetId="13" hidden="1">1</definedName>
    <definedName name="solver_itr" localSheetId="2" hidden="1">100</definedName>
    <definedName name="solver_itr" localSheetId="5" hidden="1">100</definedName>
    <definedName name="solver_itr" localSheetId="8" hidden="1">100</definedName>
    <definedName name="solver_itr" localSheetId="13" hidden="1">2147483647</definedName>
    <definedName name="solver_lhs1" localSheetId="2" hidden="1">'Sheet1'!$F$25</definedName>
    <definedName name="solver_lhs1" localSheetId="5" hidden="1">'Sheet2'!$F$9</definedName>
    <definedName name="solver_lhs1" localSheetId="8" hidden="1">'Sheet3'!$F$7</definedName>
    <definedName name="solver_lhs1" localSheetId="13" hidden="1">'sheet4'!$F$9</definedName>
    <definedName name="solver_lhs2" localSheetId="8" hidden="1">'Sheet3'!$F$9</definedName>
    <definedName name="solver_lin" localSheetId="2" hidden="1">2</definedName>
    <definedName name="solver_lin" localSheetId="5" hidden="1">2</definedName>
    <definedName name="solver_lin" localSheetId="8" hidden="1">2</definedName>
    <definedName name="solver_mip" localSheetId="13" hidden="1">2147483647</definedName>
    <definedName name="solver_mni" localSheetId="13" hidden="1">30</definedName>
    <definedName name="solver_mrt" localSheetId="13" hidden="1">0.075</definedName>
    <definedName name="solver_msl" localSheetId="13" hidden="1">2</definedName>
    <definedName name="solver_neg" localSheetId="2" hidden="1">1</definedName>
    <definedName name="solver_neg" localSheetId="5" hidden="1">2</definedName>
    <definedName name="solver_neg" localSheetId="8" hidden="1">2</definedName>
    <definedName name="solver_neg" localSheetId="13" hidden="1">1</definedName>
    <definedName name="solver_nod" localSheetId="13" hidden="1">2147483647</definedName>
    <definedName name="solver_num" localSheetId="2" hidden="1">1</definedName>
    <definedName name="solver_num" localSheetId="5" hidden="1">1</definedName>
    <definedName name="solver_num" localSheetId="8" hidden="1">2</definedName>
    <definedName name="solver_num" localSheetId="13" hidden="1">1</definedName>
    <definedName name="solver_nwt" localSheetId="2" hidden="1">1</definedName>
    <definedName name="solver_nwt" localSheetId="5" hidden="1">1</definedName>
    <definedName name="solver_nwt" localSheetId="8" hidden="1">1</definedName>
    <definedName name="solver_nwt" localSheetId="13" hidden="1">1</definedName>
    <definedName name="solver_opt" localSheetId="2" hidden="1">'Sheet1'!$F$29</definedName>
    <definedName name="solver_opt" localSheetId="5" hidden="1">'Sheet2'!$F$11</definedName>
    <definedName name="solver_opt" localSheetId="8" hidden="1">'Sheet3'!$F$11</definedName>
    <definedName name="solver_opt" localSheetId="13" hidden="1">'sheet4'!$F$11</definedName>
    <definedName name="solver_pre" localSheetId="2" hidden="1">0.000001</definedName>
    <definedName name="solver_pre" localSheetId="5" hidden="1">0.000001</definedName>
    <definedName name="solver_pre" localSheetId="8" hidden="1">0.000001</definedName>
    <definedName name="solver_pre" localSheetId="13" hidden="1">0.000001</definedName>
    <definedName name="solver_rbv" localSheetId="13" hidden="1">1</definedName>
    <definedName name="solver_rel1" localSheetId="2" hidden="1">1</definedName>
    <definedName name="solver_rel1" localSheetId="5" hidden="1">1</definedName>
    <definedName name="solver_rel1" localSheetId="8" hidden="1">1</definedName>
    <definedName name="solver_rel1" localSheetId="13" hidden="1">1</definedName>
    <definedName name="solver_rel2" localSheetId="8" hidden="1">1</definedName>
    <definedName name="solver_rhs1" localSheetId="2" hidden="1">'Sheet1'!$H$25</definedName>
    <definedName name="solver_rhs1" localSheetId="5" hidden="1">'Sheet2'!$H$9</definedName>
    <definedName name="solver_rhs1" localSheetId="8" hidden="1">'Sheet3'!$H$7</definedName>
    <definedName name="solver_rhs1" localSheetId="13" hidden="1">'sheet4'!$H$9</definedName>
    <definedName name="solver_rhs2" localSheetId="8" hidden="1">'Sheet3'!$H$9</definedName>
    <definedName name="solver_rlx" localSheetId="13" hidden="1">2</definedName>
    <definedName name="solver_rsd" localSheetId="13" hidden="1">0</definedName>
    <definedName name="solver_scl" localSheetId="2" hidden="1">2</definedName>
    <definedName name="solver_scl" localSheetId="5" hidden="1">2</definedName>
    <definedName name="solver_scl" localSheetId="8" hidden="1">2</definedName>
    <definedName name="solver_scl" localSheetId="13" hidden="1">1</definedName>
    <definedName name="solver_sho" localSheetId="2" hidden="1">2</definedName>
    <definedName name="solver_sho" localSheetId="5" hidden="1">2</definedName>
    <definedName name="solver_sho" localSheetId="8" hidden="1">2</definedName>
    <definedName name="solver_sho" localSheetId="13" hidden="1">2</definedName>
    <definedName name="solver_ssz" localSheetId="13" hidden="1">100</definedName>
    <definedName name="solver_tim" localSheetId="2" hidden="1">100</definedName>
    <definedName name="solver_tim" localSheetId="5" hidden="1">100</definedName>
    <definedName name="solver_tim" localSheetId="8" hidden="1">100</definedName>
    <definedName name="solver_tim" localSheetId="13" hidden="1">2147483647</definedName>
    <definedName name="solver_tol" localSheetId="2" hidden="1">0.05</definedName>
    <definedName name="solver_tol" localSheetId="5" hidden="1">0.05</definedName>
    <definedName name="solver_tol" localSheetId="8" hidden="1">0.05</definedName>
    <definedName name="solver_tol" localSheetId="13" hidden="1">0.01</definedName>
    <definedName name="solver_typ" localSheetId="2" hidden="1">2</definedName>
    <definedName name="solver_typ" localSheetId="5" hidden="1">2</definedName>
    <definedName name="solver_typ" localSheetId="8" hidden="1">2</definedName>
    <definedName name="solver_typ" localSheetId="13" hidden="1">2</definedName>
    <definedName name="solver_val" localSheetId="2" hidden="1">0</definedName>
    <definedName name="solver_val" localSheetId="5" hidden="1">0</definedName>
    <definedName name="solver_val" localSheetId="8" hidden="1">0</definedName>
    <definedName name="solver_val" localSheetId="13" hidden="1">0</definedName>
    <definedName name="solver_ver" localSheetId="13" hidden="1">3</definedName>
  </definedNames>
  <calcPr fullCalcOnLoad="1"/>
</workbook>
</file>

<file path=xl/sharedStrings.xml><?xml version="1.0" encoding="utf-8"?>
<sst xmlns="http://schemas.openxmlformats.org/spreadsheetml/2006/main" count="355" uniqueCount="100">
  <si>
    <t>Parametros</t>
  </si>
  <si>
    <t>Produto 1</t>
  </si>
  <si>
    <t>Produto 2</t>
  </si>
  <si>
    <t>Produto 3</t>
  </si>
  <si>
    <t>Procura anual</t>
  </si>
  <si>
    <t>C. Lançamento</t>
  </si>
  <si>
    <t>C. Unitário</t>
  </si>
  <si>
    <t>Taxa posse</t>
  </si>
  <si>
    <t>St. Médio máximo</t>
  </si>
  <si>
    <t>Área por unidade</t>
  </si>
  <si>
    <t>Área disponível</t>
  </si>
  <si>
    <t>QEEW</t>
  </si>
  <si>
    <t xml:space="preserve"> Stock Médio</t>
  </si>
  <si>
    <t>QEE1</t>
  </si>
  <si>
    <t>Multiplicador</t>
  </si>
  <si>
    <t xml:space="preserve"> Stock Médio 1</t>
  </si>
  <si>
    <t>Custo total</t>
  </si>
  <si>
    <t>Total</t>
  </si>
  <si>
    <t>Quantidade</t>
  </si>
  <si>
    <t>&lt;=</t>
  </si>
  <si>
    <t>C./2</t>
  </si>
  <si>
    <t>Microsoft Excel 11.0 Answer Report</t>
  </si>
  <si>
    <t>Worksheet: [Stocks 10.xls]Folha1</t>
  </si>
  <si>
    <t>Report Created: 16-04-2008 10:24:26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</si>
  <si>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</si>
  <si>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</si>
  <si>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</si>
  <si>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</si>
  <si>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</si>
  <si>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</si>
  <si>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</si>
  <si>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</si>
  <si>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</si>
  <si>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</si>
  <si>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</si>
  <si>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$E$26</t>
  </si>
  <si>
    <t>Custo total Total</t>
  </si>
  <si>
    <t>$B$27</t>
  </si>
  <si>
    <t>Quantidade Produto 1</t>
  </si>
  <si>
    <t>$C$27</t>
  </si>
  <si>
    <t>Quantidade Produto 2</t>
  </si>
  <si>
    <t>$D$27</t>
  </si>
  <si>
    <t>Quantidade Produto 3</t>
  </si>
  <si>
    <t>$E$27</t>
  </si>
  <si>
    <t>Quantidade Total</t>
  </si>
  <si>
    <t>$E$22</t>
  </si>
  <si>
    <t>C./2 Total</t>
  </si>
  <si>
    <t>$E$22&lt;=$G$22</t>
  </si>
  <si>
    <t>Binding</t>
  </si>
  <si>
    <t>Microsoft Excel 11.0 Sensitivity Report</t>
  </si>
  <si>
    <t>Final</t>
  </si>
  <si>
    <t>Value</t>
  </si>
  <si>
    <t>Reduced</t>
  </si>
  <si>
    <t>Gradient</t>
  </si>
  <si>
    <t>Lagrange</t>
  </si>
  <si>
    <t>Multiplier</t>
  </si>
  <si>
    <t>Worksheet: [Stocks 10.xls]Folha2</t>
  </si>
  <si>
    <t>Not Binding</t>
  </si>
  <si>
    <t>Worksheet: [Stocks 10.xls]Folha3</t>
  </si>
  <si>
    <t>Ex. 3.10</t>
  </si>
  <si>
    <t>Resolução Manual</t>
  </si>
  <si>
    <t>Resolução Solver - Restrição de Stock médio</t>
  </si>
  <si>
    <t>$F$11</t>
  </si>
  <si>
    <t>$C$12</t>
  </si>
  <si>
    <t>$D$12</t>
  </si>
  <si>
    <t>$F$9</t>
  </si>
  <si>
    <t>$F$9&lt;=$H$9</t>
  </si>
  <si>
    <t>Resolução Solver - Restrição de Armazenagem</t>
  </si>
  <si>
    <t>Resolução Solver - Restrição de Stock médio e Restrição de Armszenagem em conjunto</t>
  </si>
  <si>
    <t>$F$7</t>
  </si>
  <si>
    <t>$F$7&lt;=$H$7</t>
  </si>
  <si>
    <t>Report Created: 16-04-2008 17:43:56</t>
  </si>
  <si>
    <t>$E$12</t>
  </si>
  <si>
    <t>Report Created: 16-04-2008 17:44:55</t>
  </si>
  <si>
    <t>Microsoft Excel 15.0 Feasibility Report</t>
  </si>
  <si>
    <t>Worksheet: [Stocks - Resolução Ex. 10.xls]sheet4</t>
  </si>
  <si>
    <t>Report Created: 14-04-2016 15:53:58</t>
  </si>
  <si>
    <t>Constraints Which Make the Problem Infeasible</t>
  </si>
  <si>
    <t>$F$8</t>
  </si>
  <si>
    <t>$F$8&lt;=$H$8</t>
  </si>
  <si>
    <t>Violated</t>
  </si>
  <si>
    <t>Report Created: 14-04-2016 15:53:59</t>
  </si>
  <si>
    <t>Constraints (not including Variable Bounds) Which Make the Problem Infeasible</t>
  </si>
  <si>
    <t>Microsoft Excel 15.0 Answer Report</t>
  </si>
  <si>
    <t>Result: Solver found a solution.  All Constraints and optimality conditions are satisfied.</t>
  </si>
  <si>
    <t>Solver Engine</t>
  </si>
  <si>
    <t>Engine: GRG Nonlinear</t>
  </si>
  <si>
    <t>Solver Options</t>
  </si>
  <si>
    <t>Max Time Unlimited,  Iterations Unlimited, Precision 0,000001, Use Automatic Scaling</t>
  </si>
  <si>
    <t xml:space="preserve"> Convergence 0,0001, Population Size 100, Random Seed 0, Derivatives Forward, Require Bounds</t>
  </si>
  <si>
    <t>Max Subproblems Unlimited, Max Integer Sols Unlimited, Integer Tolerance 1%, Assume NonNegative</t>
  </si>
  <si>
    <t>Objective Cell (Min)</t>
  </si>
  <si>
    <t>Variable Cells</t>
  </si>
  <si>
    <t>Integer</t>
  </si>
  <si>
    <t>Contin</t>
  </si>
  <si>
    <t>Microsoft Excel 15.0 Sensitivity Report</t>
  </si>
  <si>
    <t>Report Created: 14-04-2016 16:01:40</t>
  </si>
  <si>
    <t>Solution Time: 0,031 Seconds.</t>
  </si>
  <si>
    <t>Iterations: 9 Subproblems: 0</t>
  </si>
  <si>
    <t>Report Created: 14-04-2016 16:01:41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</si>
</sst>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9.28125" style="0" bestFit="1" customWidth="1"/>
    <col min="4" max="4" width="14.28125" style="0" bestFit="1" customWidth="1"/>
    <col min="5" max="5" width="14.140625" style="0" bestFit="1" customWidth="1"/>
    <col min="6" max="6" width="7.140625" style="0" bestFit="1" customWidth="1"/>
    <col min="7" max="7" width="6.00390625" style="0" customWidth="1"/>
  </cols>
  <sheetData>
    <row r="1" ht="12.75">
      <c r="A1" s="1" t="s">
        <v>21</v>
      </c>
    </row>
    <row r="2" ht="12.75">
      <c r="A2" s="1" t="s">
        <v>22</v>
      </c>
    </row>
    <row r="3" ht="12.75">
      <c r="A3" s="1" t="s">
        <v>23</v>
      </c>
    </row>
    <row r="6" ht="13.5" thickBot="1">
      <c r="A6" t="s">
        <v>24</v>
      </c>
    </row>
    <row r="7" spans="2:5" ht="13.5" thickBot="1">
      <c r="B7" s="3" t="s">
        <v>25</v>
      </c>
      <c r="C7" s="3" t="s">
        <v>26</v>
      </c>
      <c r="D7" s="3" t="s">
        <v>27</v>
      </c>
      <c r="E7" s="3" t="s">
        <v>28</v>
      </c>
    </row>
    <row r="8" spans="2:5" ht="13.5" thickBot="1">
      <c r="B8" s="2" t="s">
        <v>35</v>
      </c>
      <c r="C8" s="2" t="s">
        <v>36</v>
      </c>
      <c r="D8" s="5">
        <v>800037.5</v>
      </c>
      <c r="E8" s="5">
        <v>506110.0423396407</v>
      </c>
    </row>
    <row r="11" ht="13.5" thickBot="1">
      <c r="A11" t="s">
        <v>29</v>
      </c>
    </row>
    <row r="12" spans="2:5" ht="13.5" thickBot="1">
      <c r="B12" s="3" t="s">
        <v>25</v>
      </c>
      <c r="C12" s="3" t="s">
        <v>26</v>
      </c>
      <c r="D12" s="3" t="s">
        <v>27</v>
      </c>
      <c r="E12" s="3" t="s">
        <v>28</v>
      </c>
    </row>
    <row r="13" spans="2:5" ht="12.75">
      <c r="B13" s="4" t="s">
        <v>37</v>
      </c>
      <c r="C13" s="4" t="s">
        <v>38</v>
      </c>
      <c r="D13" s="6">
        <v>1</v>
      </c>
      <c r="E13" s="6">
        <v>50.71797067571589</v>
      </c>
    </row>
    <row r="14" spans="2:5" ht="12.75">
      <c r="B14" s="4" t="s">
        <v>39</v>
      </c>
      <c r="C14" s="4" t="s">
        <v>40</v>
      </c>
      <c r="D14" s="6">
        <v>1</v>
      </c>
      <c r="E14" s="6">
        <v>152.15390570073154</v>
      </c>
    </row>
    <row r="15" spans="2:5" ht="12.75">
      <c r="B15" s="4" t="s">
        <v>41</v>
      </c>
      <c r="C15" s="4" t="s">
        <v>42</v>
      </c>
      <c r="D15" s="6">
        <v>1</v>
      </c>
      <c r="E15" s="6">
        <v>87.84609113606042</v>
      </c>
    </row>
    <row r="16" spans="2:5" ht="13.5" thickBot="1">
      <c r="B16" s="2" t="s">
        <v>43</v>
      </c>
      <c r="C16" s="2" t="s">
        <v>44</v>
      </c>
      <c r="D16" s="5">
        <v>0</v>
      </c>
      <c r="E16" s="5">
        <v>0</v>
      </c>
    </row>
    <row r="19" ht="13.5" thickBot="1">
      <c r="A19" t="s">
        <v>30</v>
      </c>
    </row>
    <row r="20" spans="2:7" ht="13.5" thickBot="1">
      <c r="B20" s="3" t="s">
        <v>25</v>
      </c>
      <c r="C20" s="3" t="s">
        <v>26</v>
      </c>
      <c r="D20" s="3" t="s">
        <v>31</v>
      </c>
      <c r="E20" s="3" t="s">
        <v>32</v>
      </c>
      <c r="F20" s="3" t="s">
        <v>33</v>
      </c>
      <c r="G20" s="3" t="s">
        <v>34</v>
      </c>
    </row>
    <row r="21" spans="2:7" ht="13.5" thickBot="1">
      <c r="B21" s="2" t="s">
        <v>45</v>
      </c>
      <c r="C21" s="2" t="s">
        <v>46</v>
      </c>
      <c r="D21" s="5">
        <v>12000</v>
      </c>
      <c r="E21" s="2" t="s">
        <v>47</v>
      </c>
      <c r="F21" s="2" t="s">
        <v>48</v>
      </c>
      <c r="G21" s="2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5.140625" style="0" bestFit="1" customWidth="1"/>
    <col min="3" max="3" width="15.140625" style="0" bestFit="1" customWidth="1"/>
    <col min="4" max="4" width="12.00390625" style="0" bestFit="1" customWidth="1"/>
    <col min="5" max="5" width="11.7109375" style="0" bestFit="1" customWidth="1"/>
    <col min="6" max="6" width="10.57421875" style="0" bestFit="1" customWidth="1"/>
    <col min="7" max="7" width="12.57421875" style="0" bestFit="1" customWidth="1"/>
  </cols>
  <sheetData>
    <row r="1" ht="12.75">
      <c r="A1" s="1" t="s">
        <v>74</v>
      </c>
    </row>
    <row r="2" ht="12.75">
      <c r="A2" s="1" t="s">
        <v>75</v>
      </c>
    </row>
    <row r="3" ht="12.75">
      <c r="A3" s="1" t="s">
        <v>76</v>
      </c>
    </row>
    <row r="6" ht="13.5" thickBot="1">
      <c r="A6" t="s">
        <v>77</v>
      </c>
    </row>
    <row r="7" spans="2:7" ht="13.5" thickBot="1">
      <c r="B7" s="17" t="s">
        <v>25</v>
      </c>
      <c r="C7" s="17" t="s">
        <v>26</v>
      </c>
      <c r="D7" s="17" t="s">
        <v>31</v>
      </c>
      <c r="E7" s="17" t="s">
        <v>32</v>
      </c>
      <c r="F7" s="17" t="s">
        <v>33</v>
      </c>
      <c r="G7" s="17" t="s">
        <v>34</v>
      </c>
    </row>
    <row r="8" spans="2:7" ht="12.75">
      <c r="B8" t="s">
        <v>78</v>
      </c>
      <c r="C8" t="s">
        <v>7</v>
      </c>
      <c r="D8" s="18">
        <v>247.78976491653253</v>
      </c>
      <c r="E8" t="s">
        <v>79</v>
      </c>
      <c r="F8" t="s">
        <v>57</v>
      </c>
      <c r="G8">
        <v>2.2102350834675235</v>
      </c>
    </row>
    <row r="9" spans="2:7" ht="12.75">
      <c r="B9" t="s">
        <v>65</v>
      </c>
      <c r="C9" t="s">
        <v>9</v>
      </c>
      <c r="D9" s="18">
        <v>62.200846792820954</v>
      </c>
      <c r="E9" t="s">
        <v>66</v>
      </c>
      <c r="F9" t="s">
        <v>80</v>
      </c>
      <c r="G9">
        <v>-17.200846792820954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5.140625" style="0" bestFit="1" customWidth="1"/>
    <col min="3" max="3" width="15.140625" style="0" bestFit="1" customWidth="1"/>
    <col min="4" max="4" width="12.00390625" style="0" bestFit="1" customWidth="1"/>
    <col min="5" max="5" width="11.7109375" style="0" bestFit="1" customWidth="1"/>
    <col min="6" max="6" width="10.57421875" style="0" bestFit="1" customWidth="1"/>
    <col min="7" max="7" width="12.57421875" style="0" bestFit="1" customWidth="1"/>
  </cols>
  <sheetData>
    <row r="1" ht="12.75">
      <c r="A1" s="1" t="s">
        <v>74</v>
      </c>
    </row>
    <row r="2" ht="12.75">
      <c r="A2" s="1" t="s">
        <v>75</v>
      </c>
    </row>
    <row r="3" ht="12.75">
      <c r="A3" s="1" t="s">
        <v>81</v>
      </c>
    </row>
    <row r="6" ht="13.5" thickBot="1">
      <c r="A6" t="s">
        <v>82</v>
      </c>
    </row>
    <row r="7" spans="2:7" ht="13.5" thickBot="1">
      <c r="B7" s="17" t="s">
        <v>25</v>
      </c>
      <c r="C7" s="17" t="s">
        <v>26</v>
      </c>
      <c r="D7" s="17" t="s">
        <v>31</v>
      </c>
      <c r="E7" s="17" t="s">
        <v>32</v>
      </c>
      <c r="F7" s="17" t="s">
        <v>33</v>
      </c>
      <c r="G7" s="17" t="s">
        <v>34</v>
      </c>
    </row>
    <row r="8" spans="2:7" ht="12.75">
      <c r="B8" t="s">
        <v>78</v>
      </c>
      <c r="C8" t="s">
        <v>7</v>
      </c>
      <c r="D8" s="18">
        <v>247.78976491653253</v>
      </c>
      <c r="E8" t="s">
        <v>79</v>
      </c>
      <c r="F8" t="s">
        <v>57</v>
      </c>
      <c r="G8">
        <v>2.2102350834675235</v>
      </c>
    </row>
    <row r="9" spans="2:7" ht="12.75">
      <c r="B9" t="s">
        <v>65</v>
      </c>
      <c r="C9" t="s">
        <v>9</v>
      </c>
      <c r="D9" s="18">
        <v>62.200846792820954</v>
      </c>
      <c r="E9" t="s">
        <v>66</v>
      </c>
      <c r="F9" t="s">
        <v>80</v>
      </c>
      <c r="G9">
        <v>-17.200846792820954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5.140625" style="0" customWidth="1"/>
    <col min="3" max="3" width="15.140625" style="0" customWidth="1"/>
    <col min="4" max="4" width="14.28125" style="0" bestFit="1" customWidth="1"/>
    <col min="5" max="5" width="12.00390625" style="0" bestFit="1" customWidth="1"/>
    <col min="6" max="6" width="7.421875" style="0" bestFit="1" customWidth="1"/>
    <col min="7" max="7" width="6.00390625" style="0" customWidth="1"/>
  </cols>
  <sheetData>
    <row r="1" ht="12.75">
      <c r="A1" s="1" t="s">
        <v>83</v>
      </c>
    </row>
    <row r="2" ht="12.75">
      <c r="A2" s="1" t="s">
        <v>75</v>
      </c>
    </row>
    <row r="3" ht="12.75">
      <c r="A3" s="1" t="s">
        <v>96</v>
      </c>
    </row>
    <row r="4" ht="12.75">
      <c r="A4" s="1" t="s">
        <v>84</v>
      </c>
    </row>
    <row r="5" ht="12.75">
      <c r="A5" s="1" t="s">
        <v>85</v>
      </c>
    </row>
    <row r="6" spans="1:2" ht="12.75">
      <c r="A6" s="1"/>
      <c r="B6" t="s">
        <v>86</v>
      </c>
    </row>
    <row r="7" spans="1:2" ht="12.75">
      <c r="A7" s="1"/>
      <c r="B7" t="s">
        <v>97</v>
      </c>
    </row>
    <row r="8" spans="1:2" ht="12.75">
      <c r="A8" s="1"/>
      <c r="B8" t="s">
        <v>98</v>
      </c>
    </row>
    <row r="9" ht="12.75">
      <c r="A9" s="1" t="s">
        <v>87</v>
      </c>
    </row>
    <row r="10" ht="12.75">
      <c r="B10" t="s">
        <v>88</v>
      </c>
    </row>
    <row r="11" ht="12.75">
      <c r="B11" t="s">
        <v>89</v>
      </c>
    </row>
    <row r="12" ht="12.75">
      <c r="B12" t="s">
        <v>90</v>
      </c>
    </row>
    <row r="14" ht="13.5" thickBot="1">
      <c r="A14" t="s">
        <v>91</v>
      </c>
    </row>
    <row r="15" spans="2:5" ht="13.5" thickBot="1">
      <c r="B15" s="17" t="s">
        <v>25</v>
      </c>
      <c r="C15" s="17" t="s">
        <v>26</v>
      </c>
      <c r="D15" s="17" t="s">
        <v>27</v>
      </c>
      <c r="E15" s="17" t="s">
        <v>28</v>
      </c>
    </row>
    <row r="16" spans="2:5" ht="13.5" thickBot="1">
      <c r="B16" s="2" t="s">
        <v>62</v>
      </c>
      <c r="C16" s="2" t="s">
        <v>16</v>
      </c>
      <c r="D16" s="5">
        <v>506110.042340141</v>
      </c>
      <c r="E16" s="5">
        <v>506396.7205293325</v>
      </c>
    </row>
    <row r="19" ht="13.5" thickBot="1">
      <c r="A19" t="s">
        <v>92</v>
      </c>
    </row>
    <row r="20" spans="2:6" ht="13.5" thickBot="1">
      <c r="B20" s="17" t="s">
        <v>25</v>
      </c>
      <c r="C20" s="17" t="s">
        <v>26</v>
      </c>
      <c r="D20" s="17" t="s">
        <v>27</v>
      </c>
      <c r="E20" s="17" t="s">
        <v>28</v>
      </c>
      <c r="F20" s="17" t="s">
        <v>93</v>
      </c>
    </row>
    <row r="21" spans="2:6" ht="12.75">
      <c r="B21" s="4" t="s">
        <v>63</v>
      </c>
      <c r="C21" s="4" t="s">
        <v>18</v>
      </c>
      <c r="D21" s="6">
        <v>50.71746503148142</v>
      </c>
      <c r="E21" s="6">
        <v>70.10502844858891</v>
      </c>
      <c r="F21" s="4" t="s">
        <v>94</v>
      </c>
    </row>
    <row r="22" spans="2:6" ht="12.75">
      <c r="B22" s="4" t="s">
        <v>64</v>
      </c>
      <c r="C22" s="4" t="s">
        <v>18</v>
      </c>
      <c r="D22" s="6">
        <v>152.15672724004446</v>
      </c>
      <c r="E22" s="6">
        <v>210.31555720206467</v>
      </c>
      <c r="F22" s="4" t="s">
        <v>94</v>
      </c>
    </row>
    <row r="23" spans="2:6" ht="13.5" thickBot="1">
      <c r="B23" s="2" t="s">
        <v>72</v>
      </c>
      <c r="C23" s="2" t="s">
        <v>18</v>
      </c>
      <c r="D23" s="5">
        <v>87.84543883275568</v>
      </c>
      <c r="E23" s="5">
        <v>121.42207518414541</v>
      </c>
      <c r="F23" s="2" t="s">
        <v>94</v>
      </c>
    </row>
    <row r="26" ht="13.5" thickBot="1">
      <c r="A26" t="s">
        <v>30</v>
      </c>
    </row>
    <row r="27" spans="2:7" ht="13.5" thickBot="1">
      <c r="B27" s="17" t="s">
        <v>25</v>
      </c>
      <c r="C27" s="17" t="s">
        <v>26</v>
      </c>
      <c r="D27" s="17" t="s">
        <v>31</v>
      </c>
      <c r="E27" s="17" t="s">
        <v>32</v>
      </c>
      <c r="F27" s="17" t="s">
        <v>33</v>
      </c>
      <c r="G27" s="17" t="s">
        <v>34</v>
      </c>
    </row>
    <row r="28" spans="2:7" ht="13.5" thickBot="1">
      <c r="B28" s="2" t="s">
        <v>65</v>
      </c>
      <c r="C28" s="2" t="s">
        <v>9</v>
      </c>
      <c r="D28" s="5">
        <v>45.000061472134945</v>
      </c>
      <c r="E28" s="2" t="s">
        <v>66</v>
      </c>
      <c r="F28" s="2" t="s">
        <v>48</v>
      </c>
      <c r="G28" s="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5.140625" style="0" bestFit="1" customWidth="1"/>
    <col min="4" max="4" width="12.00390625" style="0" bestFit="1" customWidth="1"/>
    <col min="5" max="5" width="12.57421875" style="0" bestFit="1" customWidth="1"/>
  </cols>
  <sheetData>
    <row r="1" ht="12.75">
      <c r="A1" s="1" t="s">
        <v>95</v>
      </c>
    </row>
    <row r="2" ht="12.75">
      <c r="A2" s="1" t="s">
        <v>75</v>
      </c>
    </row>
    <row r="3" ht="12.75">
      <c r="A3" s="1" t="s">
        <v>99</v>
      </c>
    </row>
    <row r="6" ht="13.5" thickBot="1">
      <c r="A6" t="s">
        <v>92</v>
      </c>
    </row>
    <row r="7" spans="2:5" ht="12.75">
      <c r="B7" s="19"/>
      <c r="C7" s="19"/>
      <c r="D7" s="19" t="s">
        <v>50</v>
      </c>
      <c r="E7" s="19" t="s">
        <v>52</v>
      </c>
    </row>
    <row r="8" spans="2:5" ht="13.5" thickBot="1">
      <c r="B8" s="20" t="s">
        <v>25</v>
      </c>
      <c r="C8" s="20" t="s">
        <v>26</v>
      </c>
      <c r="D8" s="20" t="s">
        <v>51</v>
      </c>
      <c r="E8" s="20" t="s">
        <v>53</v>
      </c>
    </row>
    <row r="9" spans="2:5" ht="12.75">
      <c r="B9" s="4" t="s">
        <v>63</v>
      </c>
      <c r="C9" s="4" t="s">
        <v>18</v>
      </c>
      <c r="D9" s="4">
        <v>70.10502844858891</v>
      </c>
      <c r="E9" s="4">
        <v>0</v>
      </c>
    </row>
    <row r="10" spans="2:5" ht="12.75">
      <c r="B10" s="4" t="s">
        <v>64</v>
      </c>
      <c r="C10" s="4" t="s">
        <v>18</v>
      </c>
      <c r="D10" s="4">
        <v>210.31555720206467</v>
      </c>
      <c r="E10" s="4">
        <v>0</v>
      </c>
    </row>
    <row r="11" spans="2:5" ht="13.5" thickBot="1">
      <c r="B11" s="2" t="s">
        <v>72</v>
      </c>
      <c r="C11" s="2" t="s">
        <v>18</v>
      </c>
      <c r="D11" s="2">
        <v>121.42207518414541</v>
      </c>
      <c r="E11" s="2">
        <v>0</v>
      </c>
    </row>
    <row r="13" ht="13.5" thickBot="1">
      <c r="A13" t="s">
        <v>30</v>
      </c>
    </row>
    <row r="14" spans="2:5" ht="12.75">
      <c r="B14" s="19"/>
      <c r="C14" s="19"/>
      <c r="D14" s="19" t="s">
        <v>50</v>
      </c>
      <c r="E14" s="19" t="s">
        <v>54</v>
      </c>
    </row>
    <row r="15" spans="2:5" ht="13.5" thickBot="1">
      <c r="B15" s="20" t="s">
        <v>25</v>
      </c>
      <c r="C15" s="20" t="s">
        <v>26</v>
      </c>
      <c r="D15" s="20" t="s">
        <v>51</v>
      </c>
      <c r="E15" s="20" t="s">
        <v>55</v>
      </c>
    </row>
    <row r="16" spans="2:5" ht="13.5" thickBot="1">
      <c r="B16" s="2" t="s">
        <v>65</v>
      </c>
      <c r="C16" s="2" t="s">
        <v>9</v>
      </c>
      <c r="D16" s="2">
        <v>45.000061472134945</v>
      </c>
      <c r="E16" s="2">
        <v>-42.145914125368506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C12" sqref="C12:E12"/>
    </sheetView>
  </sheetViews>
  <sheetFormatPr defaultColWidth="9.140625" defaultRowHeight="12.75"/>
  <cols>
    <col min="1" max="1" width="5.421875" style="0" customWidth="1"/>
    <col min="2" max="2" width="15.140625" style="0" customWidth="1"/>
  </cols>
  <sheetData>
    <row r="1" ht="12.75">
      <c r="A1" s="1" t="s">
        <v>59</v>
      </c>
    </row>
    <row r="3" ht="12.75">
      <c r="A3" s="1" t="s">
        <v>68</v>
      </c>
    </row>
    <row r="4" spans="2:9" ht="12.75">
      <c r="B4" t="s">
        <v>4</v>
      </c>
      <c r="C4" s="9">
        <v>1000</v>
      </c>
      <c r="D4" s="9">
        <v>3000</v>
      </c>
      <c r="E4" s="9">
        <v>2000</v>
      </c>
      <c r="F4" s="9"/>
      <c r="G4" s="9"/>
      <c r="H4" s="9"/>
      <c r="I4" s="9"/>
    </row>
    <row r="5" spans="2:9" ht="12.75">
      <c r="B5" t="s">
        <v>5</v>
      </c>
      <c r="C5" s="9">
        <v>50</v>
      </c>
      <c r="D5" s="9">
        <v>50</v>
      </c>
      <c r="E5" s="9">
        <v>50</v>
      </c>
      <c r="F5" s="9"/>
      <c r="G5" s="9"/>
      <c r="H5" s="9"/>
      <c r="I5" s="9"/>
    </row>
    <row r="6" spans="2:9" ht="12.75">
      <c r="B6" t="s">
        <v>6</v>
      </c>
      <c r="C6" s="9">
        <v>150</v>
      </c>
      <c r="D6" s="9">
        <v>50</v>
      </c>
      <c r="E6" s="9">
        <v>100</v>
      </c>
      <c r="F6" s="9"/>
      <c r="G6" s="9"/>
      <c r="H6" s="9"/>
      <c r="I6" s="9"/>
    </row>
    <row r="7" spans="2:9" ht="12.75">
      <c r="B7" t="s">
        <v>20</v>
      </c>
      <c r="C7" s="9">
        <f>+C6/2</f>
        <v>75</v>
      </c>
      <c r="D7" s="9">
        <f>+D6/2</f>
        <v>25</v>
      </c>
      <c r="E7" s="9">
        <f>+E6/2</f>
        <v>50</v>
      </c>
      <c r="F7" s="9">
        <f>SUMPRODUCT(C$12:E$12,C7:E7)</f>
        <v>16586.869822903056</v>
      </c>
      <c r="G7" s="9" t="s">
        <v>19</v>
      </c>
      <c r="H7" s="9">
        <v>12000</v>
      </c>
      <c r="I7" s="9"/>
    </row>
    <row r="8" spans="2:9" ht="12.75">
      <c r="B8" t="s">
        <v>7</v>
      </c>
      <c r="C8" s="9">
        <v>0.25</v>
      </c>
      <c r="D8" s="9">
        <v>0.25</v>
      </c>
      <c r="E8" s="9">
        <v>0.25</v>
      </c>
      <c r="F8" s="9">
        <f>SUMPRODUCT(C$12:E$12,C9:E9)</f>
        <v>342.50573157367546</v>
      </c>
      <c r="G8" s="9" t="s">
        <v>19</v>
      </c>
      <c r="H8" s="9">
        <v>250</v>
      </c>
      <c r="I8" s="9"/>
    </row>
    <row r="9" spans="2:9" ht="12.75">
      <c r="B9" t="s">
        <v>9</v>
      </c>
      <c r="C9" s="9">
        <v>0.5</v>
      </c>
      <c r="D9" s="9">
        <v>1</v>
      </c>
      <c r="E9" s="9">
        <v>0.8</v>
      </c>
      <c r="F9">
        <f>+C4/C12+D4/D12+E4/E12</f>
        <v>45.000061472134945</v>
      </c>
      <c r="G9" s="9" t="s">
        <v>19</v>
      </c>
      <c r="H9" s="9">
        <v>45</v>
      </c>
      <c r="I9" s="9"/>
    </row>
    <row r="10" spans="3:9" ht="12.75">
      <c r="C10" s="9"/>
      <c r="D10" s="9"/>
      <c r="E10" s="9"/>
      <c r="F10" s="9"/>
      <c r="G10" s="9"/>
      <c r="H10" s="9"/>
      <c r="I10" s="9"/>
    </row>
    <row r="11" spans="2:9" ht="12.75">
      <c r="B11" t="s">
        <v>16</v>
      </c>
      <c r="C11" s="9">
        <f>+(C6*C4)+(C5*C4/C12)+(C8*C6*C12/2)</f>
        <v>152027.6848844384</v>
      </c>
      <c r="D11" s="9">
        <f>+(D6*D4)+(D5*D4/D12)+(D8*D6*D12/2)</f>
        <v>152027.6862333958</v>
      </c>
      <c r="E11" s="9">
        <f>+(E6*E4)+(E5*E4/E12)+(E8*E6*E12/2)</f>
        <v>202341.34941149832</v>
      </c>
      <c r="F11" s="11">
        <f>SUM(C11:E11)</f>
        <v>506396.7205293325</v>
      </c>
      <c r="G11" s="9"/>
      <c r="H11" s="9"/>
      <c r="I11" s="9"/>
    </row>
    <row r="12" spans="2:9" ht="12.75">
      <c r="B12" t="s">
        <v>18</v>
      </c>
      <c r="C12" s="12">
        <v>70.10502844858891</v>
      </c>
      <c r="D12" s="12">
        <v>210.31555720206467</v>
      </c>
      <c r="E12" s="12">
        <v>121.42207518414541</v>
      </c>
      <c r="F12" s="9"/>
      <c r="G12" s="9"/>
      <c r="H12" s="9"/>
      <c r="I12" s="9"/>
    </row>
    <row r="13" spans="3:9" ht="12.75">
      <c r="C13" s="9"/>
      <c r="D13" s="9"/>
      <c r="E13" s="9"/>
      <c r="F13" s="9"/>
      <c r="G13" s="9"/>
      <c r="H13" s="9"/>
      <c r="I13" s="9"/>
    </row>
    <row r="14" spans="3:9" ht="12.75">
      <c r="C14" s="9"/>
      <c r="D14" s="9"/>
      <c r="E14" s="9"/>
      <c r="F14" s="9"/>
      <c r="G14" s="9"/>
      <c r="H14" s="9"/>
      <c r="I14" s="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9.28125" style="0" bestFit="1" customWidth="1"/>
    <col min="4" max="4" width="12.00390625" style="0" bestFit="1" customWidth="1"/>
    <col min="5" max="5" width="11.57421875" style="0" bestFit="1" customWidth="1"/>
  </cols>
  <sheetData>
    <row r="1" ht="12.75">
      <c r="A1" s="1" t="s">
        <v>49</v>
      </c>
    </row>
    <row r="2" ht="12.75">
      <c r="A2" s="1" t="s">
        <v>22</v>
      </c>
    </row>
    <row r="3" ht="12.75">
      <c r="A3" s="1" t="s">
        <v>23</v>
      </c>
    </row>
    <row r="6" ht="13.5" thickBot="1">
      <c r="A6" t="s">
        <v>29</v>
      </c>
    </row>
    <row r="7" spans="2:5" ht="12.75">
      <c r="B7" s="7"/>
      <c r="C7" s="7"/>
      <c r="D7" s="7" t="s">
        <v>50</v>
      </c>
      <c r="E7" s="7" t="s">
        <v>52</v>
      </c>
    </row>
    <row r="8" spans="2:5" ht="13.5" thickBot="1">
      <c r="B8" s="8" t="s">
        <v>25</v>
      </c>
      <c r="C8" s="8" t="s">
        <v>26</v>
      </c>
      <c r="D8" s="8" t="s">
        <v>51</v>
      </c>
      <c r="E8" s="8" t="s">
        <v>53</v>
      </c>
    </row>
    <row r="9" spans="2:5" ht="12.75">
      <c r="B9" s="4" t="s">
        <v>37</v>
      </c>
      <c r="C9" s="4" t="s">
        <v>38</v>
      </c>
      <c r="D9" s="6">
        <v>50.71797067571589</v>
      </c>
      <c r="E9" s="6">
        <v>0</v>
      </c>
    </row>
    <row r="10" spans="2:5" ht="12.75">
      <c r="B10" s="4" t="s">
        <v>39</v>
      </c>
      <c r="C10" s="4" t="s">
        <v>40</v>
      </c>
      <c r="D10" s="6">
        <v>152.15390570073154</v>
      </c>
      <c r="E10" s="6">
        <v>0</v>
      </c>
    </row>
    <row r="11" spans="2:5" ht="12.75">
      <c r="B11" s="4" t="s">
        <v>41</v>
      </c>
      <c r="C11" s="4" t="s">
        <v>42</v>
      </c>
      <c r="D11" s="6">
        <v>87.84609113606042</v>
      </c>
      <c r="E11" s="6">
        <v>0</v>
      </c>
    </row>
    <row r="12" spans="2:5" ht="13.5" thickBot="1">
      <c r="B12" s="2" t="s">
        <v>43</v>
      </c>
      <c r="C12" s="2" t="s">
        <v>44</v>
      </c>
      <c r="D12" s="5">
        <v>0</v>
      </c>
      <c r="E12" s="5">
        <v>0</v>
      </c>
    </row>
    <row r="14" ht="13.5" thickBot="1">
      <c r="A14" t="s">
        <v>30</v>
      </c>
    </row>
    <row r="15" spans="2:5" ht="12.75">
      <c r="B15" s="7"/>
      <c r="C15" s="7"/>
      <c r="D15" s="7" t="s">
        <v>50</v>
      </c>
      <c r="E15" s="7" t="s">
        <v>54</v>
      </c>
    </row>
    <row r="16" spans="2:5" ht="13.5" thickBot="1">
      <c r="B16" s="8" t="s">
        <v>25</v>
      </c>
      <c r="C16" s="8" t="s">
        <v>26</v>
      </c>
      <c r="D16" s="8" t="s">
        <v>51</v>
      </c>
      <c r="E16" s="8" t="s">
        <v>55</v>
      </c>
    </row>
    <row r="17" spans="2:5" ht="13.5" thickBot="1">
      <c r="B17" s="2" t="s">
        <v>45</v>
      </c>
      <c r="C17" s="2" t="s">
        <v>46</v>
      </c>
      <c r="D17" s="5">
        <v>12000</v>
      </c>
      <c r="E17" s="5">
        <v>-0.009169909954071045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5">
      <selection activeCell="C17" sqref="C17"/>
    </sheetView>
  </sheetViews>
  <sheetFormatPr defaultColWidth="9.140625" defaultRowHeight="12.75"/>
  <cols>
    <col min="1" max="1" width="5.7109375" style="0" customWidth="1"/>
    <col min="2" max="2" width="16.28125" style="0" customWidth="1"/>
    <col min="7" max="7" width="5.28125" style="0" customWidth="1"/>
  </cols>
  <sheetData>
    <row r="1" ht="12.75">
      <c r="A1" s="1" t="s">
        <v>59</v>
      </c>
    </row>
    <row r="2" ht="12.75">
      <c r="B2" s="1"/>
    </row>
    <row r="3" ht="12.75">
      <c r="A3" s="1" t="s">
        <v>60</v>
      </c>
    </row>
    <row r="4" spans="2:8" ht="12.75">
      <c r="B4" t="s">
        <v>0</v>
      </c>
      <c r="C4" s="9" t="s">
        <v>1</v>
      </c>
      <c r="D4" s="9" t="s">
        <v>2</v>
      </c>
      <c r="E4" s="9" t="s">
        <v>3</v>
      </c>
      <c r="F4" s="13" t="s">
        <v>17</v>
      </c>
      <c r="G4" s="9"/>
      <c r="H4" s="9"/>
    </row>
    <row r="5" spans="3:8" ht="12.75">
      <c r="C5" s="9"/>
      <c r="D5" s="9"/>
      <c r="E5" s="9"/>
      <c r="F5" s="9"/>
      <c r="G5" s="9"/>
      <c r="H5" s="9"/>
    </row>
    <row r="6" spans="2:9" ht="12.75">
      <c r="B6" t="s">
        <v>4</v>
      </c>
      <c r="C6" s="9">
        <v>1000</v>
      </c>
      <c r="D6" s="9">
        <v>3000</v>
      </c>
      <c r="E6" s="9">
        <v>2000</v>
      </c>
      <c r="F6" s="9"/>
      <c r="G6" s="9"/>
      <c r="H6" s="9"/>
      <c r="I6" s="9"/>
    </row>
    <row r="7" spans="2:9" ht="12.75">
      <c r="B7" t="s">
        <v>5</v>
      </c>
      <c r="C7" s="9">
        <v>50</v>
      </c>
      <c r="D7" s="9">
        <v>50</v>
      </c>
      <c r="E7" s="9">
        <v>50</v>
      </c>
      <c r="F7" s="9"/>
      <c r="G7" s="9"/>
      <c r="H7" s="9"/>
      <c r="I7" s="9"/>
    </row>
    <row r="8" spans="2:9" ht="12.75">
      <c r="B8" t="s">
        <v>6</v>
      </c>
      <c r="C8" s="9">
        <v>150</v>
      </c>
      <c r="D8" s="9">
        <v>50</v>
      </c>
      <c r="E8" s="9">
        <v>100</v>
      </c>
      <c r="F8" s="9"/>
      <c r="G8" s="9"/>
      <c r="H8" s="9"/>
      <c r="I8" s="9"/>
    </row>
    <row r="9" spans="2:9" ht="12.75">
      <c r="B9" t="s">
        <v>7</v>
      </c>
      <c r="C9" s="9">
        <v>0.25</v>
      </c>
      <c r="D9" s="9">
        <v>0.25</v>
      </c>
      <c r="E9" s="9">
        <v>0.25</v>
      </c>
      <c r="F9" s="9"/>
      <c r="G9" s="9"/>
      <c r="H9" s="9"/>
      <c r="I9" s="9"/>
    </row>
    <row r="10" spans="2:9" ht="12.75">
      <c r="B10" t="s">
        <v>9</v>
      </c>
      <c r="C10" s="9">
        <v>0.5</v>
      </c>
      <c r="D10" s="9">
        <v>1</v>
      </c>
      <c r="E10" s="9">
        <v>0.8</v>
      </c>
      <c r="F10" s="9"/>
      <c r="G10" s="9"/>
      <c r="H10" s="9"/>
      <c r="I10" s="9"/>
    </row>
    <row r="11" spans="2:9" ht="12.75">
      <c r="B11" t="s">
        <v>8</v>
      </c>
      <c r="C11" s="9">
        <v>12000</v>
      </c>
      <c r="D11" s="9"/>
      <c r="E11" s="9"/>
      <c r="F11" s="9"/>
      <c r="G11" s="9"/>
      <c r="H11" s="9"/>
      <c r="I11" s="9"/>
    </row>
    <row r="12" spans="2:9" ht="12.75">
      <c r="B12" t="s">
        <v>10</v>
      </c>
      <c r="C12" s="9">
        <v>250</v>
      </c>
      <c r="D12" s="9"/>
      <c r="E12" s="9"/>
      <c r="F12" s="9"/>
      <c r="G12" s="9"/>
      <c r="H12" s="9"/>
      <c r="I12" s="9"/>
    </row>
    <row r="13" spans="2:9" ht="13.5" thickBot="1">
      <c r="B13" t="s">
        <v>14</v>
      </c>
      <c r="C13" s="10">
        <v>0.00916990995407104</v>
      </c>
      <c r="D13" s="9"/>
      <c r="E13" s="9"/>
      <c r="F13" s="9"/>
      <c r="G13" s="9"/>
      <c r="H13" s="9"/>
      <c r="I13" s="9"/>
    </row>
    <row r="14" spans="2:9" ht="12.75">
      <c r="B14" t="s">
        <v>11</v>
      </c>
      <c r="C14" s="9">
        <f>((2*C$6*C$7)/(C$9*C$8))^0.5</f>
        <v>51.63977794943222</v>
      </c>
      <c r="D14" s="9">
        <f>((2*D6*D7)/(D9*D8))^0.5</f>
        <v>154.91933384829667</v>
      </c>
      <c r="E14" s="9">
        <f>((2*E6*E7)/(E9*E8))^0.5</f>
        <v>89.44271909999159</v>
      </c>
      <c r="F14" s="9"/>
      <c r="G14" s="9"/>
      <c r="H14" s="9"/>
      <c r="I14" s="9"/>
    </row>
    <row r="15" spans="2:9" ht="12.75">
      <c r="B15" t="s">
        <v>12</v>
      </c>
      <c r="C15" s="9">
        <f>+(C8*C14/2)+(D8*D14/2)+(E8*E14/2)</f>
        <v>12218.102647414413</v>
      </c>
      <c r="D15" s="9"/>
      <c r="E15" s="9"/>
      <c r="F15" s="9"/>
      <c r="G15" s="9"/>
      <c r="H15" s="9"/>
      <c r="I15" s="9"/>
    </row>
    <row r="16" spans="2:9" ht="12.75">
      <c r="B16" t="s">
        <v>13</v>
      </c>
      <c r="C16" s="9">
        <f>((2*C$6*C$7)/(C$9*C$8+$C$13*C$8))^0.5</f>
        <v>50.71799558518104</v>
      </c>
      <c r="D16" s="9">
        <f>((2*D$6*D$7)/(D$9*D$8+$C$13*D$8))^0.5</f>
        <v>152.15398675554314</v>
      </c>
      <c r="E16" s="9">
        <f>((2*E$6*E$7)/(E$9*E$8+$C$13*E$8))^0.5</f>
        <v>87.84614521158758</v>
      </c>
      <c r="F16" s="9"/>
      <c r="G16" s="9"/>
      <c r="H16" s="9"/>
      <c r="I16" s="9"/>
    </row>
    <row r="17" spans="2:9" ht="12.75">
      <c r="B17" t="s">
        <v>15</v>
      </c>
      <c r="C17" s="9">
        <f>+(C8*C16/2)+(D8*D16/2)+(E8*E16/2)</f>
        <v>12000.006598356536</v>
      </c>
      <c r="D17" s="9"/>
      <c r="E17" s="9"/>
      <c r="F17" s="9"/>
      <c r="G17" s="9"/>
      <c r="H17" s="9"/>
      <c r="I17" s="9"/>
    </row>
    <row r="18" spans="2:9" ht="12.75">
      <c r="B18" t="s">
        <v>16</v>
      </c>
      <c r="C18" s="9">
        <f>(C$8*C$6)+(C$7*C6/C16)+(C$9*C$8*C$16/2)</f>
        <v>151936.80579338683</v>
      </c>
      <c r="D18" s="9">
        <f>(D$8*D$6)+(D$7*D6/D16)+(D$9*D$8*D$16/2)</f>
        <v>151936.80579338683</v>
      </c>
      <c r="E18" s="9">
        <f>(E$8*E$6)+(E$7*E6/E16)+(E$9*E$8*E$16/2)</f>
        <v>202236.43069235983</v>
      </c>
      <c r="F18" s="9">
        <f>+C18+D18+E18</f>
        <v>506110.04227913346</v>
      </c>
      <c r="G18" s="9"/>
      <c r="H18" s="9"/>
      <c r="I18" s="9"/>
    </row>
    <row r="19" spans="3:9" ht="12.75">
      <c r="C19" s="9"/>
      <c r="D19" s="9"/>
      <c r="E19" s="9"/>
      <c r="F19" s="9"/>
      <c r="G19" s="9"/>
      <c r="H19" s="9"/>
      <c r="I19" s="9"/>
    </row>
    <row r="20" spans="3:9" ht="12.75">
      <c r="C20" s="9"/>
      <c r="D20" s="9"/>
      <c r="E20" s="9"/>
      <c r="F20" s="9"/>
      <c r="G20" s="9"/>
      <c r="H20" s="9"/>
      <c r="I20" s="9"/>
    </row>
    <row r="21" spans="1:9" ht="12.75">
      <c r="A21" s="1" t="s">
        <v>61</v>
      </c>
      <c r="C21" s="9"/>
      <c r="D21" s="9"/>
      <c r="E21" s="9"/>
      <c r="F21" s="9"/>
      <c r="G21" s="9"/>
      <c r="H21" s="9"/>
      <c r="I21" s="9"/>
    </row>
    <row r="22" spans="2:9" ht="12.75">
      <c r="B22" t="s">
        <v>4</v>
      </c>
      <c r="C22" s="9">
        <v>1000</v>
      </c>
      <c r="D22" s="9">
        <v>3000</v>
      </c>
      <c r="E22" s="9">
        <v>2000</v>
      </c>
      <c r="F22" s="9"/>
      <c r="G22" s="9"/>
      <c r="H22" s="9"/>
      <c r="I22" s="9"/>
    </row>
    <row r="23" spans="2:9" ht="12.75">
      <c r="B23" t="s">
        <v>5</v>
      </c>
      <c r="C23" s="9">
        <v>50</v>
      </c>
      <c r="D23" s="9">
        <v>50</v>
      </c>
      <c r="E23" s="9">
        <v>50</v>
      </c>
      <c r="F23" s="9"/>
      <c r="G23" s="9"/>
      <c r="H23" s="9"/>
      <c r="I23" s="9"/>
    </row>
    <row r="24" spans="2:9" ht="12.75">
      <c r="B24" t="s">
        <v>6</v>
      </c>
      <c r="C24" s="9">
        <v>150</v>
      </c>
      <c r="D24" s="9">
        <v>50</v>
      </c>
      <c r="E24" s="9">
        <v>100</v>
      </c>
      <c r="F24" s="9"/>
      <c r="G24" s="9"/>
      <c r="H24" s="9"/>
      <c r="I24" s="9"/>
    </row>
    <row r="25" spans="2:9" ht="12.75">
      <c r="B25" t="s">
        <v>20</v>
      </c>
      <c r="C25" s="9">
        <f>+C24/2</f>
        <v>75</v>
      </c>
      <c r="D25" s="9">
        <f>+D24/2</f>
        <v>25</v>
      </c>
      <c r="E25" s="9">
        <f>+E24/2</f>
        <v>50</v>
      </c>
      <c r="F25" s="9">
        <f>SUMPRODUCT(C$30:E$30,C25:E25)</f>
        <v>12000.000000000002</v>
      </c>
      <c r="G25" s="9" t="s">
        <v>19</v>
      </c>
      <c r="H25" s="9">
        <v>12000</v>
      </c>
      <c r="I25" s="9"/>
    </row>
    <row r="26" spans="2:9" ht="12.75">
      <c r="B26" t="s">
        <v>7</v>
      </c>
      <c r="C26" s="9">
        <v>0.25</v>
      </c>
      <c r="D26" s="9">
        <v>0.25</v>
      </c>
      <c r="E26" s="9">
        <v>0.25</v>
      </c>
      <c r="F26" s="9"/>
      <c r="G26" s="9"/>
      <c r="H26" s="9"/>
      <c r="I26" s="9"/>
    </row>
    <row r="27" spans="2:9" ht="12.75">
      <c r="B27" t="s">
        <v>9</v>
      </c>
      <c r="C27" s="9">
        <v>0.5</v>
      </c>
      <c r="D27" s="9">
        <v>1</v>
      </c>
      <c r="E27" s="9">
        <v>0.8</v>
      </c>
      <c r="F27" s="9">
        <f>SUMPRODUCT(C$30:E$30,C27:E27)</f>
        <v>247.78976394743785</v>
      </c>
      <c r="G27" s="9" t="s">
        <v>19</v>
      </c>
      <c r="H27" s="9">
        <v>250</v>
      </c>
      <c r="I27" s="9"/>
    </row>
    <row r="28" spans="3:9" ht="12.75">
      <c r="C28" s="9"/>
      <c r="D28" s="9"/>
      <c r="E28" s="9"/>
      <c r="F28" s="9"/>
      <c r="G28" s="9"/>
      <c r="H28" s="9"/>
      <c r="I28" s="9"/>
    </row>
    <row r="29" spans="2:9" ht="12.75">
      <c r="B29" t="s">
        <v>16</v>
      </c>
      <c r="C29" s="9">
        <f>+(C24*C22)+(C23*C22/C30)+(C26*C24*C30/2)</f>
        <v>151936.8058105184</v>
      </c>
      <c r="D29" s="9">
        <f>+(D24*D22)+(D23*D22/D30)+(D26*D24*D30/2)</f>
        <v>151936.80581196872</v>
      </c>
      <c r="E29" s="9">
        <f>+(E24*E22)+(E23*E22/E30)+(E26*E24*E30/2)</f>
        <v>202236.43071715365</v>
      </c>
      <c r="F29" s="11">
        <f>SUM(C29:E29)</f>
        <v>506110.0423396407</v>
      </c>
      <c r="G29" s="9"/>
      <c r="H29" s="9"/>
      <c r="I29" s="9"/>
    </row>
    <row r="30" spans="2:9" ht="12.75">
      <c r="B30" t="s">
        <v>18</v>
      </c>
      <c r="C30" s="12">
        <v>50.71797067571589</v>
      </c>
      <c r="D30" s="12">
        <v>152.15390570073154</v>
      </c>
      <c r="E30" s="12">
        <v>87.84609113606042</v>
      </c>
      <c r="F30" s="9"/>
      <c r="G30" s="9"/>
      <c r="H30" s="9"/>
      <c r="I30" s="9"/>
    </row>
    <row r="31" spans="3:9" ht="12.75">
      <c r="C31" s="9"/>
      <c r="D31" s="9"/>
      <c r="E31" s="9"/>
      <c r="F31" s="9"/>
      <c r="G31" s="9"/>
      <c r="H31" s="9"/>
      <c r="I31" s="9"/>
    </row>
    <row r="32" spans="3:9" ht="12.75">
      <c r="C32" s="9"/>
      <c r="D32" s="9"/>
      <c r="E32" s="9"/>
      <c r="F32" s="9"/>
      <c r="G32" s="9"/>
      <c r="H32" s="9"/>
      <c r="I32" s="9"/>
    </row>
    <row r="33" spans="3:9" ht="12.75">
      <c r="C33" s="9"/>
      <c r="D33" s="9"/>
      <c r="E33" s="9"/>
      <c r="F33" s="9"/>
      <c r="G33" s="9"/>
      <c r="H33" s="9"/>
      <c r="I33" s="9"/>
    </row>
    <row r="34" spans="3:9" ht="12.75">
      <c r="C34" s="9"/>
      <c r="D34" s="9"/>
      <c r="E34" s="9"/>
      <c r="F34" s="9"/>
      <c r="G34" s="9"/>
      <c r="H34" s="9"/>
      <c r="I34" s="9"/>
    </row>
    <row r="35" spans="3:9" ht="12.75">
      <c r="C35" s="9"/>
      <c r="D35" s="9"/>
      <c r="E35" s="9"/>
      <c r="F35" s="9"/>
      <c r="G35" s="9"/>
      <c r="H35" s="9"/>
      <c r="I35" s="9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5.140625" style="0" bestFit="1" customWidth="1"/>
    <col min="4" max="4" width="14.28125" style="0" bestFit="1" customWidth="1"/>
    <col min="5" max="5" width="12.00390625" style="0" bestFit="1" customWidth="1"/>
    <col min="6" max="6" width="7.140625" style="0" bestFit="1" customWidth="1"/>
    <col min="7" max="7" width="6.00390625" style="0" customWidth="1"/>
  </cols>
  <sheetData>
    <row r="1" ht="12.75">
      <c r="A1" s="1" t="s">
        <v>21</v>
      </c>
    </row>
    <row r="2" ht="12.75">
      <c r="A2" s="1" t="s">
        <v>56</v>
      </c>
    </row>
    <row r="3" ht="12.75">
      <c r="A3" s="1" t="s">
        <v>73</v>
      </c>
    </row>
    <row r="6" ht="13.5" thickBot="1">
      <c r="A6" t="s">
        <v>24</v>
      </c>
    </row>
    <row r="7" spans="2:5" ht="13.5" thickBot="1">
      <c r="B7" s="14" t="s">
        <v>25</v>
      </c>
      <c r="C7" s="14" t="s">
        <v>26</v>
      </c>
      <c r="D7" s="14" t="s">
        <v>27</v>
      </c>
      <c r="E7" s="14" t="s">
        <v>28</v>
      </c>
    </row>
    <row r="8" spans="2:5" ht="13.5" thickBot="1">
      <c r="B8" s="2" t="s">
        <v>62</v>
      </c>
      <c r="C8" s="2" t="s">
        <v>16</v>
      </c>
      <c r="D8" s="5">
        <v>800037.5</v>
      </c>
      <c r="E8" s="5">
        <v>506109.22824419837</v>
      </c>
    </row>
    <row r="11" ht="13.5" thickBot="1">
      <c r="A11" t="s">
        <v>29</v>
      </c>
    </row>
    <row r="12" spans="2:5" ht="13.5" thickBot="1">
      <c r="B12" s="14" t="s">
        <v>25</v>
      </c>
      <c r="C12" s="14" t="s">
        <v>26</v>
      </c>
      <c r="D12" s="14" t="s">
        <v>27</v>
      </c>
      <c r="E12" s="14" t="s">
        <v>28</v>
      </c>
    </row>
    <row r="13" spans="2:5" ht="12.75">
      <c r="B13" s="4" t="s">
        <v>63</v>
      </c>
      <c r="C13" s="4" t="s">
        <v>18</v>
      </c>
      <c r="D13" s="6">
        <v>1</v>
      </c>
      <c r="E13" s="6">
        <v>51.53329390614186</v>
      </c>
    </row>
    <row r="14" spans="2:5" ht="12.75">
      <c r="B14" s="4" t="s">
        <v>64</v>
      </c>
      <c r="C14" s="4" t="s">
        <v>18</v>
      </c>
      <c r="D14" s="6">
        <v>1</v>
      </c>
      <c r="E14" s="6">
        <v>153.03176436133876</v>
      </c>
    </row>
    <row r="15" spans="2:5" ht="13.5" thickBot="1">
      <c r="B15" s="2" t="s">
        <v>72</v>
      </c>
      <c r="C15" s="2" t="s">
        <v>18</v>
      </c>
      <c r="D15" s="5">
        <v>1</v>
      </c>
      <c r="E15" s="5">
        <v>89.00198599307862</v>
      </c>
    </row>
    <row r="18" ht="13.5" thickBot="1">
      <c r="A18" t="s">
        <v>30</v>
      </c>
    </row>
    <row r="19" spans="2:7" ht="13.5" thickBot="1">
      <c r="B19" s="14" t="s">
        <v>25</v>
      </c>
      <c r="C19" s="14" t="s">
        <v>26</v>
      </c>
      <c r="D19" s="14" t="s">
        <v>31</v>
      </c>
      <c r="E19" s="14" t="s">
        <v>32</v>
      </c>
      <c r="F19" s="14" t="s">
        <v>33</v>
      </c>
      <c r="G19" s="14" t="s">
        <v>34</v>
      </c>
    </row>
    <row r="20" spans="2:7" ht="13.5" thickBot="1">
      <c r="B20" s="2" t="s">
        <v>65</v>
      </c>
      <c r="C20" s="2" t="s">
        <v>9</v>
      </c>
      <c r="D20" s="5">
        <v>250.0000001088726</v>
      </c>
      <c r="E20" s="2" t="s">
        <v>66</v>
      </c>
      <c r="F20" s="2" t="s">
        <v>48</v>
      </c>
      <c r="G20" s="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PageLayoutView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5.140625" style="0" bestFit="1" customWidth="1"/>
    <col min="4" max="4" width="12.00390625" style="0" bestFit="1" customWidth="1"/>
    <col min="5" max="5" width="12.57421875" style="0" bestFit="1" customWidth="1"/>
  </cols>
  <sheetData>
    <row r="1" ht="12.75">
      <c r="A1" s="1" t="s">
        <v>49</v>
      </c>
    </row>
    <row r="2" ht="12.75">
      <c r="A2" s="1" t="s">
        <v>56</v>
      </c>
    </row>
    <row r="3" ht="12.75">
      <c r="A3" s="1" t="s">
        <v>73</v>
      </c>
    </row>
    <row r="6" ht="13.5" thickBot="1">
      <c r="A6" t="s">
        <v>29</v>
      </c>
    </row>
    <row r="7" spans="2:5" ht="12.75">
      <c r="B7" s="15"/>
      <c r="C7" s="15"/>
      <c r="D7" s="15" t="s">
        <v>50</v>
      </c>
      <c r="E7" s="15" t="s">
        <v>52</v>
      </c>
    </row>
    <row r="8" spans="2:5" ht="13.5" thickBot="1">
      <c r="B8" s="16" t="s">
        <v>25</v>
      </c>
      <c r="C8" s="16" t="s">
        <v>26</v>
      </c>
      <c r="D8" s="16" t="s">
        <v>51</v>
      </c>
      <c r="E8" s="16" t="s">
        <v>53</v>
      </c>
    </row>
    <row r="9" spans="2:5" ht="12.75">
      <c r="B9" s="4" t="s">
        <v>63</v>
      </c>
      <c r="C9" s="4" t="s">
        <v>18</v>
      </c>
      <c r="D9" s="6">
        <v>51.53329390614186</v>
      </c>
      <c r="E9" s="6">
        <v>0</v>
      </c>
    </row>
    <row r="10" spans="2:5" ht="12.75">
      <c r="B10" s="4" t="s">
        <v>64</v>
      </c>
      <c r="C10" s="4" t="s">
        <v>18</v>
      </c>
      <c r="D10" s="6">
        <v>153.03176436133876</v>
      </c>
      <c r="E10" s="6">
        <v>0</v>
      </c>
    </row>
    <row r="11" spans="2:5" ht="13.5" thickBot="1">
      <c r="B11" s="2" t="s">
        <v>72</v>
      </c>
      <c r="C11" s="2" t="s">
        <v>18</v>
      </c>
      <c r="D11" s="5">
        <v>89.00198599307862</v>
      </c>
      <c r="E11" s="5">
        <v>0</v>
      </c>
    </row>
    <row r="13" ht="13.5" thickBot="1">
      <c r="A13" t="s">
        <v>30</v>
      </c>
    </row>
    <row r="14" spans="2:5" ht="12.75">
      <c r="B14" s="15"/>
      <c r="C14" s="15"/>
      <c r="D14" s="15" t="s">
        <v>50</v>
      </c>
      <c r="E14" s="15" t="s">
        <v>54</v>
      </c>
    </row>
    <row r="15" spans="2:5" ht="13.5" thickBot="1">
      <c r="B15" s="16" t="s">
        <v>25</v>
      </c>
      <c r="C15" s="16" t="s">
        <v>26</v>
      </c>
      <c r="D15" s="16" t="s">
        <v>51</v>
      </c>
      <c r="E15" s="16" t="s">
        <v>55</v>
      </c>
    </row>
    <row r="16" spans="2:5" ht="13.5" thickBot="1">
      <c r="B16" s="2" t="s">
        <v>65</v>
      </c>
      <c r="C16" s="2" t="s">
        <v>9</v>
      </c>
      <c r="D16" s="5">
        <v>250.0000001088726</v>
      </c>
      <c r="E16" s="5">
        <v>-0.1551254540681839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7109375" style="0" customWidth="1"/>
    <col min="2" max="2" width="18.140625" style="0" customWidth="1"/>
    <col min="7" max="7" width="5.57421875" style="0" customWidth="1"/>
  </cols>
  <sheetData>
    <row r="1" ht="12.75">
      <c r="B1" s="1" t="s">
        <v>59</v>
      </c>
    </row>
    <row r="2" ht="12.75">
      <c r="B2" s="1"/>
    </row>
    <row r="3" ht="12.75">
      <c r="A3" s="1" t="s">
        <v>67</v>
      </c>
    </row>
    <row r="4" spans="2:9" ht="12.75">
      <c r="B4" t="s">
        <v>4</v>
      </c>
      <c r="C4" s="9">
        <v>1000</v>
      </c>
      <c r="D4" s="9">
        <v>3000</v>
      </c>
      <c r="E4" s="9">
        <v>2000</v>
      </c>
      <c r="F4" s="9"/>
      <c r="G4" s="9"/>
      <c r="H4" s="9"/>
      <c r="I4" s="9"/>
    </row>
    <row r="5" spans="2:9" ht="12.75">
      <c r="B5" t="s">
        <v>5</v>
      </c>
      <c r="C5" s="9">
        <v>50</v>
      </c>
      <c r="D5" s="9">
        <v>50</v>
      </c>
      <c r="E5" s="9">
        <v>50</v>
      </c>
      <c r="F5" s="9"/>
      <c r="G5" s="9"/>
      <c r="H5" s="9"/>
      <c r="I5" s="9"/>
    </row>
    <row r="6" spans="2:9" ht="12.75">
      <c r="B6" t="s">
        <v>6</v>
      </c>
      <c r="C6" s="9">
        <v>150</v>
      </c>
      <c r="D6" s="9">
        <v>50</v>
      </c>
      <c r="E6" s="9">
        <v>100</v>
      </c>
      <c r="F6" s="9"/>
      <c r="G6" s="9"/>
      <c r="H6" s="9"/>
      <c r="I6" s="9"/>
    </row>
    <row r="7" spans="2:9" ht="12.75">
      <c r="B7" t="s">
        <v>20</v>
      </c>
      <c r="C7" s="9">
        <f>+C6/2</f>
        <v>75</v>
      </c>
      <c r="D7" s="9">
        <f>+D6/2</f>
        <v>25</v>
      </c>
      <c r="E7" s="9">
        <f>+E6/2</f>
        <v>50</v>
      </c>
      <c r="F7" s="9">
        <f>SUMPRODUCT(C$12:E$12,C7:E7)</f>
        <v>12140.89045164804</v>
      </c>
      <c r="G7" s="9" t="s">
        <v>19</v>
      </c>
      <c r="H7" s="9">
        <v>12000</v>
      </c>
      <c r="I7" s="9"/>
    </row>
    <row r="8" spans="2:9" ht="12.75">
      <c r="B8" t="s">
        <v>7</v>
      </c>
      <c r="C8" s="9">
        <v>0.25</v>
      </c>
      <c r="D8" s="9">
        <v>0.25</v>
      </c>
      <c r="E8" s="9">
        <v>0.25</v>
      </c>
      <c r="F8" s="9"/>
      <c r="G8" s="9"/>
      <c r="H8" s="9"/>
      <c r="I8" s="9"/>
    </row>
    <row r="9" spans="2:9" ht="12.75">
      <c r="B9" t="s">
        <v>9</v>
      </c>
      <c r="C9" s="9">
        <v>0.5</v>
      </c>
      <c r="D9" s="9">
        <v>1</v>
      </c>
      <c r="E9" s="9">
        <v>0.8</v>
      </c>
      <c r="F9" s="9">
        <f>SUMPRODUCT(C$12:E$12,C9:E9)</f>
        <v>250.0000001088726</v>
      </c>
      <c r="G9" s="9" t="s">
        <v>19</v>
      </c>
      <c r="H9" s="9">
        <v>250</v>
      </c>
      <c r="I9" s="9"/>
    </row>
    <row r="10" spans="3:9" ht="12.75">
      <c r="C10" s="9"/>
      <c r="D10" s="9"/>
      <c r="E10" s="9"/>
      <c r="F10" s="9"/>
      <c r="G10" s="9"/>
      <c r="H10" s="9"/>
      <c r="I10" s="9"/>
    </row>
    <row r="11" spans="2:9" ht="12.75">
      <c r="B11" t="s">
        <v>16</v>
      </c>
      <c r="C11" s="9">
        <f>+(C6*C4)+(C5*C4/C12)+(C8*C6*C12/2)</f>
        <v>151936.49579865922</v>
      </c>
      <c r="D11" s="9">
        <f>+(D6*D4)+(D5*D4/D12)+(D8*D6*D12/2)</f>
        <v>151936.6371869527</v>
      </c>
      <c r="E11" s="9">
        <f>+(E6*E4)+(E5*E4/E12)+(E8*E6*E12/2)</f>
        <v>202236.09525858646</v>
      </c>
      <c r="F11" s="11">
        <f>SUM(C11:E11)</f>
        <v>506109.22824419837</v>
      </c>
      <c r="G11" s="9"/>
      <c r="H11" s="9"/>
      <c r="I11" s="9"/>
    </row>
    <row r="12" spans="2:9" ht="12.75">
      <c r="B12" t="s">
        <v>18</v>
      </c>
      <c r="C12" s="12">
        <v>51.53329390614186</v>
      </c>
      <c r="D12" s="12">
        <v>153.03176436133876</v>
      </c>
      <c r="E12" s="12">
        <v>89.00198599307862</v>
      </c>
      <c r="F12" s="9"/>
      <c r="G12" s="9"/>
      <c r="H12" s="9"/>
      <c r="I12" s="9"/>
    </row>
    <row r="13" spans="3:9" ht="12.75">
      <c r="C13" s="9"/>
      <c r="D13" s="9"/>
      <c r="E13" s="9"/>
      <c r="F13" s="9"/>
      <c r="G13" s="9"/>
      <c r="H13" s="9"/>
      <c r="I13" s="9"/>
    </row>
    <row r="14" spans="3:9" ht="12.75">
      <c r="C14" s="9"/>
      <c r="D14" s="9"/>
      <c r="E14" s="9"/>
      <c r="F14" s="9"/>
      <c r="G14" s="9"/>
      <c r="H14" s="9"/>
      <c r="I14" s="9"/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5.140625" style="0" bestFit="1" customWidth="1"/>
    <col min="4" max="4" width="14.28125" style="0" bestFit="1" customWidth="1"/>
    <col min="5" max="5" width="12.00390625" style="0" bestFit="1" customWidth="1"/>
    <col min="6" max="6" width="10.57421875" style="0" bestFit="1" customWidth="1"/>
    <col min="7" max="7" width="12.00390625" style="0" bestFit="1" customWidth="1"/>
  </cols>
  <sheetData>
    <row r="1" ht="12.75">
      <c r="A1" s="1" t="s">
        <v>21</v>
      </c>
    </row>
    <row r="2" ht="12.75">
      <c r="A2" s="1" t="s">
        <v>58</v>
      </c>
    </row>
    <row r="3" ht="12.75">
      <c r="A3" s="1" t="s">
        <v>71</v>
      </c>
    </row>
    <row r="6" ht="13.5" thickBot="1">
      <c r="A6" t="s">
        <v>24</v>
      </c>
    </row>
    <row r="7" spans="2:5" ht="13.5" thickBot="1">
      <c r="B7" s="14" t="s">
        <v>25</v>
      </c>
      <c r="C7" s="14" t="s">
        <v>26</v>
      </c>
      <c r="D7" s="14" t="s">
        <v>27</v>
      </c>
      <c r="E7" s="14" t="s">
        <v>28</v>
      </c>
    </row>
    <row r="8" spans="2:5" ht="13.5" thickBot="1">
      <c r="B8" s="2" t="s">
        <v>62</v>
      </c>
      <c r="C8" s="2" t="s">
        <v>16</v>
      </c>
      <c r="D8" s="5">
        <v>800037.5</v>
      </c>
      <c r="E8" s="5">
        <v>506110.042340141</v>
      </c>
    </row>
    <row r="11" ht="13.5" thickBot="1">
      <c r="A11" t="s">
        <v>29</v>
      </c>
    </row>
    <row r="12" spans="2:5" ht="13.5" thickBot="1">
      <c r="B12" s="14" t="s">
        <v>25</v>
      </c>
      <c r="C12" s="14" t="s">
        <v>26</v>
      </c>
      <c r="D12" s="14" t="s">
        <v>27</v>
      </c>
      <c r="E12" s="14" t="s">
        <v>28</v>
      </c>
    </row>
    <row r="13" spans="2:5" ht="12.75">
      <c r="B13" s="4" t="s">
        <v>63</v>
      </c>
      <c r="C13" s="4" t="s">
        <v>18</v>
      </c>
      <c r="D13" s="6">
        <v>1</v>
      </c>
      <c r="E13" s="6">
        <v>50.71746503148142</v>
      </c>
    </row>
    <row r="14" spans="2:5" ht="12.75">
      <c r="B14" s="4" t="s">
        <v>64</v>
      </c>
      <c r="C14" s="4" t="s">
        <v>18</v>
      </c>
      <c r="D14" s="6">
        <v>1</v>
      </c>
      <c r="E14" s="6">
        <v>152.15672724004446</v>
      </c>
    </row>
    <row r="15" spans="2:5" ht="13.5" thickBot="1">
      <c r="B15" s="2" t="s">
        <v>72</v>
      </c>
      <c r="C15" s="2" t="s">
        <v>18</v>
      </c>
      <c r="D15" s="5">
        <v>1</v>
      </c>
      <c r="E15" s="5">
        <v>87.84543883275568</v>
      </c>
    </row>
    <row r="18" ht="13.5" thickBot="1">
      <c r="A18" t="s">
        <v>30</v>
      </c>
    </row>
    <row r="19" spans="2:7" ht="13.5" thickBot="1">
      <c r="B19" s="14" t="s">
        <v>25</v>
      </c>
      <c r="C19" s="14" t="s">
        <v>26</v>
      </c>
      <c r="D19" s="14" t="s">
        <v>31</v>
      </c>
      <c r="E19" s="14" t="s">
        <v>32</v>
      </c>
      <c r="F19" s="14" t="s">
        <v>33</v>
      </c>
      <c r="G19" s="14" t="s">
        <v>34</v>
      </c>
    </row>
    <row r="20" spans="2:7" ht="12.75">
      <c r="B20" s="4" t="s">
        <v>69</v>
      </c>
      <c r="C20" s="4" t="s">
        <v>20</v>
      </c>
      <c r="D20" s="6">
        <v>12000</v>
      </c>
      <c r="E20" s="4" t="s">
        <v>70</v>
      </c>
      <c r="F20" s="4" t="s">
        <v>48</v>
      </c>
      <c r="G20" s="4">
        <v>0</v>
      </c>
    </row>
    <row r="21" spans="2:7" ht="13.5" thickBot="1">
      <c r="B21" s="2" t="s">
        <v>65</v>
      </c>
      <c r="C21" s="2" t="s">
        <v>9</v>
      </c>
      <c r="D21" s="5">
        <v>247.7918108219897</v>
      </c>
      <c r="E21" s="2" t="s">
        <v>66</v>
      </c>
      <c r="F21" s="2" t="s">
        <v>57</v>
      </c>
      <c r="G21" s="2">
        <v>2.2081891780102865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PageLayoutView="0" workbookViewId="0" topLeftCell="C1">
      <selection activeCell="J20" sqref="J20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5.140625" style="0" bestFit="1" customWidth="1"/>
    <col min="4" max="4" width="12.00390625" style="0" bestFit="1" customWidth="1"/>
    <col min="5" max="5" width="12.57421875" style="0" bestFit="1" customWidth="1"/>
  </cols>
  <sheetData>
    <row r="1" ht="12.75">
      <c r="A1" s="1" t="s">
        <v>49</v>
      </c>
    </row>
    <row r="2" ht="12.75">
      <c r="A2" s="1" t="s">
        <v>58</v>
      </c>
    </row>
    <row r="3" ht="12.75">
      <c r="A3" s="1" t="s">
        <v>71</v>
      </c>
    </row>
    <row r="6" ht="13.5" thickBot="1">
      <c r="A6" t="s">
        <v>29</v>
      </c>
    </row>
    <row r="7" spans="2:5" ht="12.75">
      <c r="B7" s="15"/>
      <c r="C7" s="15"/>
      <c r="D7" s="15" t="s">
        <v>50</v>
      </c>
      <c r="E7" s="15" t="s">
        <v>52</v>
      </c>
    </row>
    <row r="8" spans="2:5" ht="13.5" thickBot="1">
      <c r="B8" s="16" t="s">
        <v>25</v>
      </c>
      <c r="C8" s="16" t="s">
        <v>26</v>
      </c>
      <c r="D8" s="16" t="s">
        <v>51</v>
      </c>
      <c r="E8" s="16" t="s">
        <v>53</v>
      </c>
    </row>
    <row r="9" spans="2:5" ht="12.75">
      <c r="B9" s="4" t="s">
        <v>63</v>
      </c>
      <c r="C9" s="4" t="s">
        <v>18</v>
      </c>
      <c r="D9" s="6">
        <v>50.71746503148142</v>
      </c>
      <c r="E9" s="6">
        <v>0</v>
      </c>
    </row>
    <row r="10" spans="2:5" ht="12.75">
      <c r="B10" s="4" t="s">
        <v>64</v>
      </c>
      <c r="C10" s="4" t="s">
        <v>18</v>
      </c>
      <c r="D10" s="6">
        <v>152.15672724004446</v>
      </c>
      <c r="E10" s="6">
        <v>0</v>
      </c>
    </row>
    <row r="11" spans="2:5" ht="13.5" thickBot="1">
      <c r="B11" s="2" t="s">
        <v>72</v>
      </c>
      <c r="C11" s="2" t="s">
        <v>18</v>
      </c>
      <c r="D11" s="5">
        <v>87.84543883275568</v>
      </c>
      <c r="E11" s="5">
        <v>0</v>
      </c>
    </row>
    <row r="13" ht="13.5" thickBot="1">
      <c r="A13" t="s">
        <v>30</v>
      </c>
    </row>
    <row r="14" spans="2:5" ht="12.75">
      <c r="B14" s="15"/>
      <c r="C14" s="15"/>
      <c r="D14" s="15" t="s">
        <v>50</v>
      </c>
      <c r="E14" s="15" t="s">
        <v>54</v>
      </c>
    </row>
    <row r="15" spans="2:5" ht="13.5" thickBot="1">
      <c r="B15" s="16" t="s">
        <v>25</v>
      </c>
      <c r="C15" s="16" t="s">
        <v>26</v>
      </c>
      <c r="D15" s="16" t="s">
        <v>51</v>
      </c>
      <c r="E15" s="16" t="s">
        <v>55</v>
      </c>
    </row>
    <row r="16" spans="2:5" ht="12.75">
      <c r="B16" s="4" t="s">
        <v>69</v>
      </c>
      <c r="C16" s="4" t="s">
        <v>20</v>
      </c>
      <c r="D16" s="6">
        <v>12000</v>
      </c>
      <c r="E16" s="6">
        <v>-0.009175081253051758</v>
      </c>
    </row>
    <row r="17" spans="2:5" ht="13.5" thickBot="1">
      <c r="B17" s="2" t="s">
        <v>65</v>
      </c>
      <c r="C17" s="2" t="s">
        <v>9</v>
      </c>
      <c r="D17" s="5">
        <v>247.7918108219897</v>
      </c>
      <c r="E17" s="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12" sqref="C12:E12"/>
    </sheetView>
  </sheetViews>
  <sheetFormatPr defaultColWidth="9.140625" defaultRowHeight="12.75"/>
  <cols>
    <col min="1" max="1" width="6.57421875" style="0" customWidth="1"/>
    <col min="2" max="2" width="14.8515625" style="0" customWidth="1"/>
    <col min="7" max="7" width="5.00390625" style="0" customWidth="1"/>
  </cols>
  <sheetData>
    <row r="1" ht="12.75">
      <c r="A1" s="1" t="s">
        <v>59</v>
      </c>
    </row>
    <row r="3" ht="12.75">
      <c r="A3" s="1" t="s">
        <v>68</v>
      </c>
    </row>
    <row r="4" spans="2:9" ht="12.75">
      <c r="B4" t="s">
        <v>4</v>
      </c>
      <c r="C4" s="9">
        <v>1000</v>
      </c>
      <c r="D4" s="9">
        <v>3000</v>
      </c>
      <c r="E4" s="9">
        <v>2000</v>
      </c>
      <c r="F4" s="9"/>
      <c r="G4" s="9"/>
      <c r="H4" s="9"/>
      <c r="I4" s="9"/>
    </row>
    <row r="5" spans="2:9" ht="12.75">
      <c r="B5" t="s">
        <v>5</v>
      </c>
      <c r="C5" s="9">
        <v>50</v>
      </c>
      <c r="D5" s="9">
        <v>50</v>
      </c>
      <c r="E5" s="9">
        <v>50</v>
      </c>
      <c r="F5" s="9"/>
      <c r="G5" s="9"/>
      <c r="H5" s="9"/>
      <c r="I5" s="9"/>
    </row>
    <row r="6" spans="2:9" ht="12.75">
      <c r="B6" t="s">
        <v>6</v>
      </c>
      <c r="C6" s="9">
        <v>150</v>
      </c>
      <c r="D6" s="9">
        <v>50</v>
      </c>
      <c r="E6" s="9">
        <v>100</v>
      </c>
      <c r="F6" s="9"/>
      <c r="G6" s="9"/>
      <c r="H6" s="9"/>
      <c r="I6" s="9"/>
    </row>
    <row r="7" spans="2:9" ht="12.75">
      <c r="B7" t="s">
        <v>20</v>
      </c>
      <c r="C7" s="9">
        <f>+C6/2</f>
        <v>75</v>
      </c>
      <c r="D7" s="9">
        <f>+D6/2</f>
        <v>25</v>
      </c>
      <c r="E7" s="9">
        <f>+E6/2</f>
        <v>50</v>
      </c>
      <c r="F7" s="9">
        <f>SUMPRODUCT(C$12:E$12,C7:E7)</f>
        <v>12000.000000000002</v>
      </c>
      <c r="G7" s="9" t="s">
        <v>19</v>
      </c>
      <c r="H7" s="9">
        <v>12000</v>
      </c>
      <c r="I7" s="9"/>
    </row>
    <row r="8" spans="2:9" ht="12.75">
      <c r="B8" t="s">
        <v>7</v>
      </c>
      <c r="C8" s="9">
        <v>0.25</v>
      </c>
      <c r="D8" s="9">
        <v>0.25</v>
      </c>
      <c r="E8" s="9">
        <v>0.25</v>
      </c>
      <c r="F8" s="9"/>
      <c r="G8" s="9"/>
      <c r="H8" s="9"/>
      <c r="I8" s="9"/>
    </row>
    <row r="9" spans="2:9" ht="12.75">
      <c r="B9" t="s">
        <v>9</v>
      </c>
      <c r="C9" s="9">
        <v>0.5</v>
      </c>
      <c r="D9" s="9">
        <v>1</v>
      </c>
      <c r="E9" s="9">
        <v>0.8</v>
      </c>
      <c r="F9" s="9">
        <f>SUMPRODUCT(C$12:E$12,C9:E9)</f>
        <v>247.7918108219897</v>
      </c>
      <c r="G9" s="9" t="s">
        <v>19</v>
      </c>
      <c r="H9" s="9">
        <v>250</v>
      </c>
      <c r="I9" s="9"/>
    </row>
    <row r="10" spans="3:9" ht="12.75">
      <c r="C10" s="9"/>
      <c r="D10" s="9"/>
      <c r="E10" s="9"/>
      <c r="F10" s="9"/>
      <c r="G10" s="9"/>
      <c r="H10" s="9"/>
      <c r="I10" s="9"/>
    </row>
    <row r="11" spans="2:9" ht="12.75">
      <c r="B11" t="s">
        <v>16</v>
      </c>
      <c r="C11" s="9">
        <f>+(C6*C4)+(C5*C4/C12)+(C8*C6*C12/2)</f>
        <v>151936.80615837942</v>
      </c>
      <c r="D11" s="9">
        <f>+(D6*D4)+(D5*D4/D12)+(D8*D6*D12/2)</f>
        <v>151936.80516545672</v>
      </c>
      <c r="E11" s="9">
        <f>+(E6*E4)+(E5*E4/E12)+(E8*E6*E12/2)</f>
        <v>202236.4310163049</v>
      </c>
      <c r="F11" s="11">
        <f>SUM(C11:E11)</f>
        <v>506110.042340141</v>
      </c>
      <c r="G11" s="9"/>
      <c r="H11" s="9"/>
      <c r="I11" s="9"/>
    </row>
    <row r="12" spans="2:9" ht="12.75">
      <c r="B12" t="s">
        <v>18</v>
      </c>
      <c r="C12" s="12">
        <v>50.71746503148142</v>
      </c>
      <c r="D12" s="12">
        <v>152.15672724004446</v>
      </c>
      <c r="E12" s="12">
        <v>87.84543883275568</v>
      </c>
      <c r="F12" s="9"/>
      <c r="G12" s="9"/>
      <c r="H12" s="9"/>
      <c r="I12" s="9"/>
    </row>
    <row r="13" spans="3:9" ht="12.75">
      <c r="C13" s="9"/>
      <c r="D13" s="9"/>
      <c r="E13" s="9"/>
      <c r="F13" s="9"/>
      <c r="G13" s="9"/>
      <c r="H13" s="9"/>
      <c r="I13" s="9"/>
    </row>
    <row r="14" spans="3:9" ht="12.75">
      <c r="C14" s="9"/>
      <c r="D14" s="9"/>
      <c r="E14" s="9"/>
      <c r="F14" s="9"/>
      <c r="G14" s="9"/>
      <c r="H14" s="9"/>
      <c r="I14" s="9"/>
    </row>
    <row r="15" spans="3:9" ht="12.75">
      <c r="C15" s="9"/>
      <c r="D15" s="9"/>
      <c r="E15" s="9"/>
      <c r="F15" s="9"/>
      <c r="G15" s="9"/>
      <c r="H15" s="9"/>
      <c r="I15" s="9"/>
    </row>
    <row r="16" spans="3:9" ht="12.75">
      <c r="C16" s="9"/>
      <c r="D16" s="9"/>
      <c r="E16" s="9"/>
      <c r="F16" s="9"/>
      <c r="G16" s="9"/>
      <c r="H16" s="9"/>
      <c r="I16" s="9"/>
    </row>
    <row r="17" spans="3:9" ht="12.75">
      <c r="C17" s="9"/>
      <c r="D17" s="9"/>
      <c r="E17" s="9"/>
      <c r="F17" s="9"/>
      <c r="G17" s="9"/>
      <c r="H17" s="9"/>
      <c r="I17" s="9"/>
    </row>
    <row r="18" spans="3:9" ht="12.75">
      <c r="C18" s="9"/>
      <c r="D18" s="9"/>
      <c r="E18" s="9"/>
      <c r="F18" s="9"/>
      <c r="G18" s="9"/>
      <c r="H18" s="9"/>
      <c r="I18" s="9"/>
    </row>
    <row r="19" spans="3:9" ht="12.75">
      <c r="C19" s="9"/>
      <c r="D19" s="9"/>
      <c r="E19" s="9"/>
      <c r="F19" s="9"/>
      <c r="G19" s="9"/>
      <c r="H19" s="9"/>
      <c r="I19" s="9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Manuel São Pedro Ramalhete</cp:lastModifiedBy>
  <dcterms:created xsi:type="dcterms:W3CDTF">2008-04-15T22:29:09Z</dcterms:created>
  <dcterms:modified xsi:type="dcterms:W3CDTF">2016-04-14T15:03:07Z</dcterms:modified>
  <cp:category/>
  <cp:version/>
  <cp:contentType/>
  <cp:contentStatus/>
</cp:coreProperties>
</file>